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50" windowWidth="24915" windowHeight="1207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6" i="1" l="1"/>
  <c r="C9" i="1"/>
  <c r="I7" i="1" l="1"/>
  <c r="M9" i="1" l="1"/>
  <c r="M8" i="1"/>
  <c r="O8" i="1"/>
  <c r="O7" i="1"/>
  <c r="I8" i="1"/>
  <c r="B42" i="1" l="1"/>
  <c r="B35" i="1"/>
  <c r="B25" i="1"/>
  <c r="B24" i="1"/>
  <c r="B22" i="1"/>
  <c r="B14" i="1"/>
  <c r="B12" i="1"/>
  <c r="B16" i="1" l="1"/>
  <c r="A31" i="1" s="1"/>
  <c r="B32" i="1" l="1"/>
  <c r="B33" i="1" s="1"/>
  <c r="B36" i="1" s="1"/>
  <c r="B17" i="1"/>
  <c r="B18" i="1" s="1"/>
  <c r="B40" i="1" l="1"/>
  <c r="B43" i="1" s="1"/>
</calcChain>
</file>

<file path=xl/sharedStrings.xml><?xml version="1.0" encoding="utf-8"?>
<sst xmlns="http://schemas.openxmlformats.org/spreadsheetml/2006/main" count="68" uniqueCount="57">
  <si>
    <t>Beregning fra kWh til m3 biogas</t>
  </si>
  <si>
    <t>kWh pr år</t>
  </si>
  <si>
    <t>Varme kwh</t>
  </si>
  <si>
    <t>38*15/12</t>
  </si>
  <si>
    <t>CH4</t>
  </si>
  <si>
    <t>kWh/m3 biogas</t>
  </si>
  <si>
    <t>10 kWh /m3 gas</t>
  </si>
  <si>
    <t>Indfyret</t>
  </si>
  <si>
    <t>kWh biogas</t>
  </si>
  <si>
    <t>Biogasproduktion</t>
  </si>
  <si>
    <t>m3 biogas/år</t>
  </si>
  <si>
    <t>m3 biogas/time</t>
  </si>
  <si>
    <t>m3 biogas/dag</t>
  </si>
  <si>
    <t>Biomasse pr. år</t>
  </si>
  <si>
    <t>ton</t>
  </si>
  <si>
    <t>ton pr. dag</t>
  </si>
  <si>
    <t>Biomasse pr. dag</t>
  </si>
  <si>
    <t>Opholdstid dage</t>
  </si>
  <si>
    <t>m3</t>
  </si>
  <si>
    <t>dage</t>
  </si>
  <si>
    <t>m3/ton biomasse</t>
  </si>
  <si>
    <t>Gens. Maks 
biogasproduktion</t>
  </si>
  <si>
    <t>ton pr. år</t>
  </si>
  <si>
    <t>ved ca .</t>
  </si>
  <si>
    <t>Gylle TS %</t>
  </si>
  <si>
    <t>Total TS ind</t>
  </si>
  <si>
    <t>% TS</t>
  </si>
  <si>
    <t>ton TS/dag</t>
  </si>
  <si>
    <t>Gylle</t>
  </si>
  <si>
    <t>ton gylle TS/dag</t>
  </si>
  <si>
    <t>ton andet TS/dag</t>
  </si>
  <si>
    <t>%</t>
  </si>
  <si>
    <t>Beregnet biomasse pr. år</t>
  </si>
  <si>
    <t>Oplyst biomasse pr. år</t>
  </si>
  <si>
    <t>Oplyst biomasse pr. dag</t>
  </si>
  <si>
    <t>Omregning fra biogas til GJ</t>
  </si>
  <si>
    <t>Pris pr. Nm3 biogas</t>
  </si>
  <si>
    <t>Pris pr. metan Nm3</t>
  </si>
  <si>
    <t>Pris pr. kwh</t>
  </si>
  <si>
    <t>Energi enhed</t>
  </si>
  <si>
    <t>kWh</t>
  </si>
  <si>
    <t>MJ</t>
  </si>
  <si>
    <t>1 kWh</t>
  </si>
  <si>
    <t>1 MJ</t>
  </si>
  <si>
    <t>GJ</t>
  </si>
  <si>
    <t>1 GJ</t>
  </si>
  <si>
    <t>Nm3</t>
  </si>
  <si>
    <t>pct</t>
  </si>
  <si>
    <t>kr</t>
  </si>
  <si>
    <t>Anden biomasse pr. dag</t>
  </si>
  <si>
    <t>Anden biomasse</t>
  </si>
  <si>
    <t>Eksempel- tast i de gule felter</t>
  </si>
  <si>
    <t>Metanindhold</t>
  </si>
  <si>
    <t>El-effekt %</t>
  </si>
  <si>
    <t>Varmeeffekt %</t>
  </si>
  <si>
    <t>Metanindhold, %</t>
  </si>
  <si>
    <t>Reaktorvolume,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</si>
</sst>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_ * #,##0.0_ ;_ * \-#,##0.0_ ;_ * &quot;-&quot;?_ ;_ @_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165" fontId="0" fillId="2" borderId="0" xfId="1" applyNumberFormat="1" applyFont="1" applyFill="1"/>
    <xf numFmtId="0" fontId="0" fillId="2" borderId="0" xfId="0" applyFill="1"/>
    <xf numFmtId="1" fontId="0" fillId="0" borderId="0" xfId="0" applyNumberFormat="1"/>
    <xf numFmtId="0" fontId="0" fillId="0" borderId="0" xfId="0" applyAlignment="1">
      <alignment wrapText="1"/>
    </xf>
    <xf numFmtId="165" fontId="0" fillId="0" borderId="1" xfId="0" applyNumberFormat="1" applyBorder="1"/>
    <xf numFmtId="1" fontId="0" fillId="2" borderId="0" xfId="0" applyNumberFormat="1" applyFill="1"/>
    <xf numFmtId="166" fontId="0" fillId="0" borderId="0" xfId="0" applyNumberFormat="1"/>
    <xf numFmtId="0" fontId="3" fillId="0" borderId="0" xfId="0" applyFont="1"/>
    <xf numFmtId="0" fontId="0" fillId="0" borderId="2" xfId="0" applyBorder="1"/>
    <xf numFmtId="165" fontId="0" fillId="0" borderId="3" xfId="0" applyNumberFormat="1" applyBorder="1"/>
    <xf numFmtId="0" fontId="0" fillId="0" borderId="3" xfId="0" applyBorder="1"/>
    <xf numFmtId="0" fontId="0" fillId="0" borderId="4" xfId="0" applyBorder="1"/>
    <xf numFmtId="1" fontId="0" fillId="0" borderId="0" xfId="0" applyNumberFormat="1" applyFill="1"/>
    <xf numFmtId="0" fontId="0" fillId="0" borderId="5" xfId="0" applyBorder="1"/>
    <xf numFmtId="0" fontId="0" fillId="0" borderId="0" xfId="0" applyFill="1" applyBorder="1"/>
    <xf numFmtId="0" fontId="0" fillId="0" borderId="0" xfId="0" applyBorder="1"/>
    <xf numFmtId="0" fontId="4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SEGES">
      <a:dk1>
        <a:srgbClr val="000000"/>
      </a:dk1>
      <a:lt1>
        <a:sysClr val="window" lastClr="FFFFFF"/>
      </a:lt1>
      <a:dk2>
        <a:srgbClr val="09562C"/>
      </a:dk2>
      <a:lt2>
        <a:srgbClr val="E7E5DB"/>
      </a:lt2>
      <a:accent1>
        <a:srgbClr val="076471"/>
      </a:accent1>
      <a:accent2>
        <a:srgbClr val="C8C7B2"/>
      </a:accent2>
      <a:accent3>
        <a:srgbClr val="9DDCF9"/>
      </a:accent3>
      <a:accent4>
        <a:srgbClr val="7C9877"/>
      </a:accent4>
      <a:accent5>
        <a:srgbClr val="338291"/>
      </a:accent5>
      <a:accent6>
        <a:srgbClr val="E95D0F"/>
      </a:accent6>
      <a:hlink>
        <a:srgbClr val="076471"/>
      </a:hlink>
      <a:folHlink>
        <a:srgbClr val="E95D0F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workbookViewId="0">
      <selection activeCell="C14" sqref="C14"/>
    </sheetView>
  </sheetViews>
  <sheetFormatPr defaultRowHeight="15" x14ac:dyDescent="0.25"/>
  <cols>
    <col min="1" max="1" width="24.7109375" customWidth="1"/>
    <col min="2" max="2" width="16.28515625" bestFit="1" customWidth="1"/>
    <col min="5" max="5" width="11" bestFit="1" customWidth="1"/>
    <col min="6" max="6" width="14.28515625" customWidth="1"/>
    <col min="12" max="12" width="13.7109375" customWidth="1"/>
    <col min="15" max="15" width="10.85546875" customWidth="1"/>
  </cols>
  <sheetData>
    <row r="1" spans="1:17" ht="18" x14ac:dyDescent="0.25">
      <c r="A1" s="20" t="s">
        <v>0</v>
      </c>
      <c r="G1" t="s">
        <v>35</v>
      </c>
    </row>
    <row r="4" spans="1:17" x14ac:dyDescent="0.25">
      <c r="A4" s="11" t="s">
        <v>51</v>
      </c>
    </row>
    <row r="5" spans="1:17" x14ac:dyDescent="0.25">
      <c r="B5" t="s">
        <v>40</v>
      </c>
      <c r="D5" s="1"/>
      <c r="E5" t="s">
        <v>41</v>
      </c>
      <c r="G5" t="s">
        <v>52</v>
      </c>
      <c r="I5" s="5">
        <v>65</v>
      </c>
      <c r="J5" t="s">
        <v>47</v>
      </c>
    </row>
    <row r="6" spans="1:17" x14ac:dyDescent="0.25">
      <c r="A6" t="s">
        <v>1</v>
      </c>
      <c r="B6" s="4">
        <v>10000000</v>
      </c>
      <c r="E6" s="3">
        <f>B6*3.6</f>
        <v>36000000</v>
      </c>
      <c r="G6" t="s">
        <v>36</v>
      </c>
      <c r="I6" s="5">
        <v>3.67</v>
      </c>
      <c r="J6" t="s">
        <v>48</v>
      </c>
      <c r="L6" s="17" t="s">
        <v>39</v>
      </c>
      <c r="M6" s="17" t="s">
        <v>40</v>
      </c>
      <c r="N6" s="17" t="s">
        <v>41</v>
      </c>
      <c r="O6" s="17" t="s">
        <v>44</v>
      </c>
      <c r="P6" s="18" t="s">
        <v>46</v>
      </c>
      <c r="Q6" s="19"/>
    </row>
    <row r="7" spans="1:17" x14ac:dyDescent="0.25">
      <c r="A7" t="s">
        <v>53</v>
      </c>
      <c r="B7" s="5">
        <v>38</v>
      </c>
      <c r="G7" t="s">
        <v>37</v>
      </c>
      <c r="I7">
        <f>I6/(I5/100)</f>
        <v>5.6461538461538456</v>
      </c>
      <c r="J7" t="s">
        <v>48</v>
      </c>
      <c r="L7" s="17" t="s">
        <v>42</v>
      </c>
      <c r="M7" s="17">
        <v>1</v>
      </c>
      <c r="N7" s="17">
        <v>3.6</v>
      </c>
      <c r="O7" s="17">
        <f>N7/1000</f>
        <v>3.5999999999999999E-3</v>
      </c>
      <c r="P7">
        <v>10</v>
      </c>
    </row>
    <row r="8" spans="1:17" x14ac:dyDescent="0.25">
      <c r="A8" t="s">
        <v>2</v>
      </c>
      <c r="B8" s="4">
        <v>12000000</v>
      </c>
      <c r="G8" t="s">
        <v>38</v>
      </c>
      <c r="I8">
        <f>I7*35.8/100</f>
        <v>2.0213230769230766</v>
      </c>
      <c r="J8" t="s">
        <v>48</v>
      </c>
      <c r="L8" s="17" t="s">
        <v>43</v>
      </c>
      <c r="M8" s="17">
        <f>1/3.6</f>
        <v>0.27777777777777779</v>
      </c>
      <c r="N8" s="17">
        <v>1</v>
      </c>
      <c r="O8" s="17">
        <f>N8/1000</f>
        <v>1E-3</v>
      </c>
    </row>
    <row r="9" spans="1:17" x14ac:dyDescent="0.25">
      <c r="A9" t="s">
        <v>54</v>
      </c>
      <c r="B9" t="s">
        <v>3</v>
      </c>
      <c r="C9" s="3">
        <f>B7*B8/1000000/12</f>
        <v>38</v>
      </c>
      <c r="D9" t="s">
        <v>31</v>
      </c>
      <c r="L9" s="17" t="s">
        <v>45</v>
      </c>
      <c r="M9" s="17">
        <f>1/3.6/1000</f>
        <v>2.7777777777777778E-4</v>
      </c>
      <c r="N9" s="17">
        <v>1000</v>
      </c>
      <c r="O9" s="17">
        <v>1</v>
      </c>
    </row>
    <row r="11" spans="1:17" x14ac:dyDescent="0.25">
      <c r="A11" t="s">
        <v>55</v>
      </c>
      <c r="B11" s="5">
        <v>65</v>
      </c>
      <c r="C11" t="s">
        <v>4</v>
      </c>
    </row>
    <row r="12" spans="1:17" x14ac:dyDescent="0.25">
      <c r="A12" t="s">
        <v>6</v>
      </c>
      <c r="B12">
        <f>B11/10</f>
        <v>6.5</v>
      </c>
      <c r="C12" t="s">
        <v>5</v>
      </c>
    </row>
    <row r="13" spans="1:17" ht="15.75" thickBot="1" x14ac:dyDescent="0.3"/>
    <row r="14" spans="1:17" ht="15.75" thickBot="1" x14ac:dyDescent="0.3">
      <c r="A14" s="12" t="s">
        <v>7</v>
      </c>
      <c r="B14" s="13">
        <f>B6/B7/100*10000</f>
        <v>26315789.473684207</v>
      </c>
      <c r="C14" s="14" t="s">
        <v>8</v>
      </c>
      <c r="D14" s="15"/>
    </row>
    <row r="16" spans="1:17" x14ac:dyDescent="0.25">
      <c r="A16" t="s">
        <v>9</v>
      </c>
      <c r="B16" s="3">
        <f>FLOOR(B14/B12,1)</f>
        <v>4048582</v>
      </c>
      <c r="C16" t="s">
        <v>10</v>
      </c>
    </row>
    <row r="17" spans="1:3" x14ac:dyDescent="0.25">
      <c r="A17" t="s">
        <v>9</v>
      </c>
      <c r="B17" s="3">
        <f>B16/365</f>
        <v>11092.005479452055</v>
      </c>
      <c r="C17" t="s">
        <v>12</v>
      </c>
    </row>
    <row r="18" spans="1:3" x14ac:dyDescent="0.25">
      <c r="A18" t="s">
        <v>9</v>
      </c>
      <c r="B18" s="3">
        <f>B17/24</f>
        <v>462.16689497716897</v>
      </c>
      <c r="C18" t="s">
        <v>11</v>
      </c>
    </row>
    <row r="20" spans="1:3" x14ac:dyDescent="0.25">
      <c r="A20" s="11" t="s">
        <v>33</v>
      </c>
    </row>
    <row r="21" spans="1:3" x14ac:dyDescent="0.25">
      <c r="A21" t="s">
        <v>13</v>
      </c>
      <c r="B21" s="4">
        <v>50000</v>
      </c>
      <c r="C21" t="s">
        <v>14</v>
      </c>
    </row>
    <row r="22" spans="1:3" x14ac:dyDescent="0.25">
      <c r="A22" t="s">
        <v>16</v>
      </c>
      <c r="B22" s="3">
        <f>B21/365</f>
        <v>136.98630136986301</v>
      </c>
      <c r="C22" t="s">
        <v>15</v>
      </c>
    </row>
    <row r="24" spans="1:3" x14ac:dyDescent="0.25">
      <c r="A24" t="s">
        <v>56</v>
      </c>
      <c r="B24" s="5">
        <f>1700*3</f>
        <v>5100</v>
      </c>
      <c r="C24" t="s">
        <v>18</v>
      </c>
    </row>
    <row r="25" spans="1:3" x14ac:dyDescent="0.25">
      <c r="A25" t="s">
        <v>17</v>
      </c>
      <c r="B25" s="6">
        <f>B24/137</f>
        <v>37.226277372262771</v>
      </c>
      <c r="C25" t="s">
        <v>19</v>
      </c>
    </row>
    <row r="27" spans="1:3" ht="29.25" customHeight="1" x14ac:dyDescent="0.25">
      <c r="A27" s="7" t="s">
        <v>21</v>
      </c>
      <c r="B27" s="5">
        <v>60</v>
      </c>
      <c r="C27" t="s">
        <v>20</v>
      </c>
    </row>
    <row r="28" spans="1:3" x14ac:dyDescent="0.25">
      <c r="A28" t="s">
        <v>23</v>
      </c>
      <c r="B28" s="9">
        <v>12</v>
      </c>
      <c r="C28" t="s">
        <v>26</v>
      </c>
    </row>
    <row r="29" spans="1:3" x14ac:dyDescent="0.25">
      <c r="B29" s="16"/>
    </row>
    <row r="30" spans="1:3" x14ac:dyDescent="0.25">
      <c r="A30" s="11" t="s">
        <v>32</v>
      </c>
    </row>
    <row r="31" spans="1:3" ht="15.75" thickBot="1" x14ac:dyDescent="0.3">
      <c r="A31" t="str">
        <f>CONCATENATE("Produktion   ",B16, "   m3 biogas")</f>
        <v>Produktion   4048582   m3 biogas</v>
      </c>
    </row>
    <row r="32" spans="1:3" ht="15.75" thickBot="1" x14ac:dyDescent="0.3">
      <c r="A32" t="s">
        <v>13</v>
      </c>
      <c r="B32" s="8">
        <f>B16/B27</f>
        <v>67476.366666666669</v>
      </c>
      <c r="C32" t="s">
        <v>22</v>
      </c>
    </row>
    <row r="33" spans="1:3" x14ac:dyDescent="0.25">
      <c r="A33" t="s">
        <v>16</v>
      </c>
      <c r="B33" s="3">
        <f>B32/365</f>
        <v>184.8667579908676</v>
      </c>
      <c r="C33" t="s">
        <v>15</v>
      </c>
    </row>
    <row r="34" spans="1:3" x14ac:dyDescent="0.25">
      <c r="B34" s="3"/>
    </row>
    <row r="35" spans="1:3" x14ac:dyDescent="0.25">
      <c r="A35" t="s">
        <v>34</v>
      </c>
      <c r="B35" s="3">
        <f>B22</f>
        <v>136.98630136986301</v>
      </c>
      <c r="C35" t="s">
        <v>15</v>
      </c>
    </row>
    <row r="36" spans="1:3" x14ac:dyDescent="0.25">
      <c r="A36" t="s">
        <v>49</v>
      </c>
      <c r="B36" s="3">
        <f>B33-B35</f>
        <v>47.880456621004583</v>
      </c>
      <c r="C36" t="s">
        <v>15</v>
      </c>
    </row>
    <row r="38" spans="1:3" x14ac:dyDescent="0.25">
      <c r="A38" t="s">
        <v>24</v>
      </c>
      <c r="B38" s="5">
        <v>6</v>
      </c>
    </row>
    <row r="40" spans="1:3" x14ac:dyDescent="0.25">
      <c r="A40" t="s">
        <v>25</v>
      </c>
      <c r="B40" s="2">
        <f>B33*B28/100</f>
        <v>22.184010958904111</v>
      </c>
      <c r="C40" t="s">
        <v>27</v>
      </c>
    </row>
    <row r="42" spans="1:3" x14ac:dyDescent="0.25">
      <c r="A42" t="s">
        <v>28</v>
      </c>
      <c r="B42" s="10">
        <f>B35*B38/100</f>
        <v>8.2191780821917817</v>
      </c>
      <c r="C42" t="s">
        <v>29</v>
      </c>
    </row>
    <row r="43" spans="1:3" x14ac:dyDescent="0.25">
      <c r="A43" t="s">
        <v>50</v>
      </c>
      <c r="B43" s="10">
        <f>B40-B42</f>
        <v>13.964832876712329</v>
      </c>
      <c r="C43" t="s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svarligafdeling xmlns="79c4eada-dedf-4093-80fe-c7e4396b3aa4">38</Ansvarligafdeling>
    <Ingen_x0020_besked_x0020_ved_x0020_arkivering xmlns="79c4eada-dedf-4093-80fe-c7e4396b3aa4">true</Ingen_x0020_besked_x0020_ved_x0020_arkivering>
    <DynamicPublishingContent11 xmlns="http://schemas.microsoft.com/sharepoint/v3" xsi:nil="true"/>
    <DynamicPublishingContent14 xmlns="http://schemas.microsoft.com/sharepoint/v3" xsi:nil="true"/>
    <Projekter xmlns="79c4eada-dedf-4093-80fe-c7e4396b3aa4" xsi:nil="true"/>
    <Afrapportering xmlns="79c4eada-dedf-4093-80fe-c7e4396b3aa4">314;#Det Biobaserede Samfund</Afrapportering>
    <WebInfoSubjects xmlns="79c4eada-dedf-4093-80fe-c7e4396b3aa4" xsi:nil="true"/>
    <PublishingRollupImage xmlns="http://schemas.microsoft.com/sharepoint/v3" xsi:nil="true"/>
    <IsHiddenFromRollup xmlns="79c4eada-dedf-4093-80fe-c7e4396b3aa4">0</IsHiddenFromRollup>
    <GammelURL xmlns="79c4eada-dedf-4093-80fe-c7e4396b3aa4" xsi:nil="true"/>
    <Revisionsdato xmlns="5aa14257-579e-4a1f-bbbb-3c8dd7393476">2016-07-01T06:53:00+00:00</Revisionsdato>
    <DynamicPublishingContent5 xmlns="http://schemas.microsoft.com/sharepoint/v3" xsi:nil="true"/>
    <HitCount xmlns="79c4eada-dedf-4093-80fe-c7e4396b3aa4">0</HitCount>
    <DynamicPublishingContent12 xmlns="http://schemas.microsoft.com/sharepoint/v3" xsi:nil="true"/>
    <PublishingContactEmail xmlns="http://schemas.microsoft.com/sharepoint/v3" xsi:nil="true"/>
    <HeaderStyleDefinitions xmlns="http://schemas.microsoft.com/sharepoint/v3" xsi:nil="true"/>
    <DynamicPublishingContent4 xmlns="http://schemas.microsoft.com/sharepoint/v3" xsi:nil="true"/>
    <Skribenter xmlns="5aa14257-579e-4a1f-bbbb-3c8dd7393476">
      <UserInfo>
        <DisplayName/>
        <AccountId xsi:nil="true"/>
        <AccountType/>
      </UserInfo>
    </Skribenter>
    <PublishingVariationRelationshipLinkFieldID xmlns="http://schemas.microsoft.com/sharepoint/v3">
      <Url xsi:nil="true"/>
      <Description xsi:nil="true"/>
    </PublishingVariationRelationshipLinkFieldID>
    <PublishingPageContent xmlns="http://schemas.microsoft.com/sharepoint/v3" xsi:nil="true"/>
    <DynamicPublishingContent7 xmlns="http://schemas.microsoft.com/sharepoint/v3" xsi:nil="true"/>
    <DynamicPublishingContent6 xmlns="http://schemas.microsoft.com/sharepoint/v3" xsi:nil="true"/>
    <Bekraeftelsesdato xmlns="5aa14257-579e-4a1f-bbbb-3c8dd7393476">2016-07-01T06:53:00+00:00</Bekraeftelsesdato>
    <DynamicPublishingContent1 xmlns="http://schemas.microsoft.com/sharepoint/v3" xsi:nil="true"/>
    <NetSkabelonValue xmlns="79c4eada-dedf-4093-80fe-c7e4396b3aa4" xsi:nil="true"/>
    <DynamicPublishingContent13 xmlns="http://schemas.microsoft.com/sharepoint/v3" xsi:nil="true"/>
    <PublishingVariationGroupID xmlns="http://schemas.microsoft.com/sharepoint/v3" xsi:nil="true"/>
    <ArticleStartDate xmlns="http://schemas.microsoft.com/sharepoint/v3">2016-06-30T22:00:00+00:00</ArticleStartDate>
    <Listekode xmlns="5aa14257-579e-4a1f-bbbb-3c8dd7393476" xsi:nil="true"/>
    <DynamicPublishingContent0 xmlns="http://schemas.microsoft.com/sharepoint/v3" xsi:nil="true"/>
    <FinanceYear xmlns="79c4eada-dedf-4093-80fe-c7e4396b3aa4" xsi:nil="true"/>
    <ArticleByLine xmlns="http://schemas.microsoft.com/sharepoint/v3" xsi:nil="true"/>
    <PublishingImageCaption xmlns="http://schemas.microsoft.com/sharepoint/v3" xsi:nil="true"/>
    <Forfattere xmlns="5aa14257-579e-4a1f-bbbb-3c8dd7393476">
      <UserInfo>
        <DisplayName>i:0e.t|dlbr idp|lckrj@prod.dli</DisplayName>
        <AccountId>17282</AccountId>
        <AccountType/>
      </UserInfo>
    </Forfattere>
    <DynamicPublishingContent3 xmlns="http://schemas.microsoft.com/sharepoint/v3" xsi:nil="true"/>
    <Sorteringsorden xmlns="5aa14257-579e-4a1f-bbbb-3c8dd7393476" xsi:nil="true"/>
    <Audience xmlns="http://schemas.microsoft.com/sharepoint/v3" xsi:nil="true"/>
    <PublishingPageImage xmlns="http://schemas.microsoft.com/sharepoint/v3" xsi:nil="true"/>
    <DynamicPublishingContent2 xmlns="http://schemas.microsoft.com/sharepoint/v3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Rettighedsgruppe xmlns="79c4eada-dedf-4093-80fe-c7e4396b3aa4">1</Rettighedsgruppe>
    <Afsender xmlns="79c4eada-dedf-4093-80fe-c7e4396b3aa4">2</Afsender>
    <Bevillingsgivere xmlns="79c4eada-dedf-4093-80fe-c7e4396b3aa4" xsi:nil="true"/>
    <WebInfoLawCodes xmlns="79c4eada-dedf-4093-80fe-c7e4396b3aa4" xsi:nil="true"/>
    <PublishingExpirationDate xmlns="http://schemas.microsoft.com/sharepoint/v3" xsi:nil="true"/>
    <TaksonomiTaxHTField0 xmlns="79c4eada-dedf-4093-80fe-c7e4396b3aa4">
      <Terms xmlns="http://schemas.microsoft.com/office/infopath/2007/PartnerControls"/>
    </TaksonomiTaxHTField0>
    <PublishingContactPicture xmlns="http://schemas.microsoft.com/sharepoint/v3">
      <Url xsi:nil="true"/>
      <Description xsi:nil="true"/>
    </PublishingContactPicture>
    <Informationsserie xmlns="5aa14257-579e-4a1f-bbbb-3c8dd7393476" xsi:nil="true"/>
    <PublishingStartDate xmlns="http://schemas.microsoft.com/sharepoint/v3" xsi:nil="true"/>
    <Kontaktpersoner xmlns="5aa14257-579e-4a1f-bbbb-3c8dd7393476">
      <UserInfo>
        <DisplayName/>
        <AccountId xsi:nil="true"/>
        <AccountType/>
      </UserInfo>
    </Kontaktpersoner>
    <Arkiveringsdato xmlns="79c4eada-dedf-4093-80fe-c7e4396b3aa4">2099-12-31T23:00:00+00:00</Arkiveringsdato>
    <HideInRollups xmlns="79c4eada-dedf-4093-80fe-c7e4396b3aa4">false</HideInRollups>
    <PermalinkID xmlns="79c4eada-dedf-4093-80fe-c7e4396b3aa4">da24a8cd-de9f-4768-92a4-6a5463dce5b1</PermalinkID>
    <WebInfoMultiSelect xmlns="79c4eada-dedf-4093-80fe-c7e4396b3aa4" xsi:nil="true"/>
    <DynamicPublishingContent9 xmlns="http://schemas.microsoft.com/sharepoint/v3" xsi:nil="true"/>
    <DynamicPublishingContent10 xmlns="http://schemas.microsoft.com/sharepoint/v3" xsi:nil="true"/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Noegleord xmlns="5aa14257-579e-4a1f-bbbb-3c8dd7393476" xsi:nil="true"/>
    <DynamicPublishingContent8 xmlns="http://schemas.microsoft.com/sharepoint/v3" xsi:nil="true"/>
    <TaxCatchAll xmlns="303eeafb-7dff-46db-9396-e9c651f530ea"/>
    <Comments xmlns="http://schemas.microsoft.com/sharepoint/v3">Eksempel på omregning fra kWh til Nm3 metan - anvendes til afgifter.
</Comments>
    <Nummer xmlns="5aa14257-579e-4a1f-bbbb-3c8dd7393476" xsi:nil="true"/>
    <EnclosureFor xmlns="79c4eada-dedf-4093-80fe-c7e4396b3aa4">
      <Url xsi:nil="true"/>
      <Description xsi:nil="true"/>
    </EnclosureFor>
    <_dlc_DocId xmlns="303eeafb-7dff-46db-9396-e9c651f530ea">LBINFO-4317-218</_dlc_DocId>
    <_dlc_DocIdUrl xmlns="303eeafb-7dff-46db-9396-e9c651f530ea">
      <Url>https://sp.landbrugsinfo.dk/Afrapportering/oekonomi-virksomhedsledelse/2016/_layouts/DocIdRedir.aspx?ID=LBINFO-4317-218</Url>
      <Description>LBINFO-4317-218</Description>
    </_dlc_DocIdUrl>
    <ProjectID xmlns="79c4eada-dedf-4093-80fe-c7e4396b3aa4">X314X</Projec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5DD089688777BB4394479CD47A0594A9" ma:contentTypeVersion="97" ma:contentTypeDescription="Contenttype til binære filer der bliver publiceret på Landbrugsinfo" ma:contentTypeScope="" ma:versionID="7f1d0ebe945ba4092485efddbb092b45">
  <xsd:schema xmlns:xsd="http://www.w3.org/2001/XMLSchema" xmlns:xs="http://www.w3.org/2001/XMLSchema" xmlns:p="http://schemas.microsoft.com/office/2006/metadata/properties" xmlns:ns1="http://schemas.microsoft.com/sharepoint/v3" xmlns:ns2="79c4eada-dedf-4093-80fe-c7e4396b3aa4" xmlns:ns3="5aa14257-579e-4a1f-bbbb-3c8dd7393476" xmlns:ns4="303eeafb-7dff-46db-9396-e9c651f530ea" targetNamespace="http://schemas.microsoft.com/office/2006/metadata/properties" ma:root="true" ma:fieldsID="7068b3ec39670deea0040b48ad7e925c" ns1:_="" ns2:_="" ns3:_="" ns4:_="">
    <xsd:import namespace="http://schemas.microsoft.com/sharepoint/v3"/>
    <xsd:import namespace="79c4eada-dedf-4093-80fe-c7e4396b3aa4"/>
    <xsd:import namespace="5aa14257-579e-4a1f-bbbb-3c8dd7393476"/>
    <xsd:import namespace="303eeafb-7dff-46db-9396-e9c651f530ea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2:PermalinkID" minOccurs="0"/>
                <xsd:element ref="ns2:WebInfoMultiSelect" minOccurs="0"/>
                <xsd:element ref="ns4:_dlc_DocId" minOccurs="0"/>
                <xsd:element ref="ns4:_dlc_DocIdUrl" minOccurs="0"/>
                <xsd:element ref="ns4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2:TaksonomiTaxHTField0" minOccurs="0"/>
                <xsd:element ref="ns4:TaxCatchAll" minOccurs="0"/>
                <xsd:element ref="ns4:TaxCatchAllLabel" minOccurs="0"/>
                <xsd:element ref="ns2:Bevillingsgivere" minOccurs="0"/>
                <xsd:element ref="ns2:FinanceYear" minOccurs="0"/>
                <xsd:element ref="ns2:WebInfoLawCodes" minOccurs="0"/>
                <xsd:element ref="ns2:Afrapportering" minOccurs="0"/>
                <xsd:element ref="ns3:Kontaktpersoner" minOccurs="0"/>
                <xsd:element ref="ns3:Skribenter" minOccurs="0"/>
                <xsd:element ref="ns2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internalName="PublishingStartDate">
      <xsd:simpleType>
        <xsd:restriction base="dms:Unknown"/>
      </xsd:simpleType>
    </xsd:element>
    <xsd:element name="PublishingExpirationDate" ma:index="10" nillable="true" ma:displayName="Slutdato for planlægning" ma:internalName="PublishingExpirationDate">
      <xsd:simpleType>
        <xsd:restriction base="dms:Unknown"/>
      </xsd:simpleType>
    </xsd:element>
    <xsd:element name="PublishingContact" ma:index="11" nillable="true" ma:displayName="Kontaktperson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internalName="PublishingPageImage">
      <xsd:simpleType>
        <xsd:restriction base="dms:Unknown"/>
      </xsd:simpleType>
    </xsd:element>
    <xsd:element name="PublishingPageContent" ma:index="21" nillable="true" ma:displayName="Sideindhold" ma:internalName="PublishingPageContent">
      <xsd:simpleType>
        <xsd:restriction base="dms:Unknown"/>
      </xsd:simpleType>
    </xsd:element>
    <xsd:element name="SummaryLinks" ma:index="22" nillable="true" ma:displayName="Oversigtshyperlinks" ma:internalName="SummaryLinks">
      <xsd:simpleType>
        <xsd:restriction base="dms:Unknown"/>
      </xsd:simpleType>
    </xsd:element>
    <xsd:element name="ArticleByLine" ma:index="23" nillable="true" ma:displayName="Forfatterlinje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internalName="PublishingImageCaption">
      <xsd:simpleType>
        <xsd:restriction base="dms:Unknown"/>
      </xsd:simpleType>
    </xsd:element>
    <xsd:element name="HeaderStyleDefinitions" ma:index="26" nillable="true" ma:displayName="Typografidefinitioner" ma:hidden="true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59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0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1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2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3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4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5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6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7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c4eada-dedf-4093-80fe-c7e4396b3aa4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{2b5a13a3-256c-433f-bc8b-bde4d05df095}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readOnly="fals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{b497b606-9a6f-4593-a3de-acb9bcbea154}" ma:internalName="Afsender" ma:showField="LinkTitleNoMenu" ma:web="303eeafb-7dff-46db-9396-e9c651f530ea">
      <xsd:simpleType>
        <xsd:restriction base="dms:Lookup"/>
      </xsd:simpleType>
    </xsd:element>
    <xsd:element name="Arkiveringsdato" ma:index="37" ma:displayName="Arkiveringsdato" ma:format="DateOnly" ma:internalName="Arkiveringsdato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1" nillable="true" ma:displayName="Projekter" ma:list="{ecf07d35-95fb-4bda-ad72-e46544058ec2}" ma:internalName="Projekter" ma:showField="LinkTitleNoMenu" ma:web="{303eeafb-7dff-46db-9396-e9c651f530ea}">
      <xsd:simpleType>
        <xsd:restriction base="dms:Unknown"/>
      </xsd:simpleType>
    </xsd:element>
    <xsd:element name="WebInfoSubjects" ma:index="52" nillable="true" ma:displayName="Emneord" ma:description="Knyt emneord til din artikel. Benyttes primært til nyhedsbreve." ma:list="{c1fcffa3-db61-496d-89f0-dea25d970c75}" ma:internalName="WebInfoSubjects" ma:showField="LinkTitleNoMenu" ma:web="303eeafb-7dff-46db-9396-e9c651f530ea">
      <xsd:simpleType>
        <xsd:restriction base="dms:Unknown"/>
      </xsd:simpleType>
    </xsd:element>
    <xsd:element name="HitCount" ma:index="53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4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  <xsd:element name="WebInfoMultiSelect" ma:index="55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8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2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3" nillable="true" ma:displayName="Bevillingsår" ma:decimals="0" ma:internalName="FinanceYear">
      <xsd:simpleType>
        <xsd:restriction base="dms:Number"/>
      </xsd:simpleType>
    </xsd:element>
    <xsd:element name="WebInfoLawCodes" ma:index="74" nillable="true" ma:displayName="Lovkoder" ma:description="Knyt lovkoder til din artikel." ma:list="{908f6eb6-a66b-478a-a99e-d2541dc092be}" ma:internalName="WebInfoLawCodes" ma:showField="LinkTitleNoMenu" ma:web="303eeafb-7dff-46db-9396-e9c651f530ea">
      <xsd:simpleType>
        <xsd:restriction base="dms:Unknown"/>
      </xsd:simpleType>
    </xsd:element>
    <xsd:element name="Afrapportering" ma:index="75" nillable="true" ma:displayName="Afrapportering" ma:list="{126d356a-4f5c-4bbb-91a6-e07af1934e19}" ma:internalName="Afrapportering" ma:showField="LinkTitleNoMenu" ma:web="{303eeafb-7dff-46db-9396-e9c651f530ea}">
      <xsd:simpleType>
        <xsd:restriction base="dms:Unknown"/>
      </xsd:simpleType>
    </xsd:element>
    <xsd:element name="ProjectID" ma:index="78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6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7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7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9" nillable="true" ma:displayName="Taxonomy Catch All Column" ma:description="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0" nillable="true" ma:displayName="Taxonomy Catch All Column1" ma:description="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Props1.xml><?xml version="1.0" encoding="utf-8"?>
<ds:datastoreItem xmlns:ds="http://schemas.openxmlformats.org/officeDocument/2006/customXml" ds:itemID="{68D26769-D6CF-456C-AAEF-77A02E54A79B}"/>
</file>

<file path=customXml/itemProps2.xml><?xml version="1.0" encoding="utf-8"?>
<ds:datastoreItem xmlns:ds="http://schemas.openxmlformats.org/officeDocument/2006/customXml" ds:itemID="{C4F84239-2E1F-4E64-8507-67D38B9F261A}"/>
</file>

<file path=customXml/itemProps3.xml><?xml version="1.0" encoding="utf-8"?>
<ds:datastoreItem xmlns:ds="http://schemas.openxmlformats.org/officeDocument/2006/customXml" ds:itemID="{9645181A-A6F8-443F-A7B3-EF18C6790638}"/>
</file>

<file path=customXml/itemProps4.xml><?xml version="1.0" encoding="utf-8"?>
<ds:datastoreItem xmlns:ds="http://schemas.openxmlformats.org/officeDocument/2006/customXml" ds:itemID="{F12F7855-253D-4A76-B641-9DCB0E3275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Omregning fra kWh til Nm3 metan</dc:title>
  <dc:creator>Karen Jørgensen</dc:creator>
  <cp:lastModifiedBy>Birthe Stougaard Schøtt</cp:lastModifiedBy>
  <dcterms:created xsi:type="dcterms:W3CDTF">2015-02-24T13:53:46Z</dcterms:created>
  <dcterms:modified xsi:type="dcterms:W3CDTF">2016-07-01T06:35:21Z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0x010100C568DB52D9D0A14D9B2FDCC96666E9F2007948130EC3DB064584E219954237AF3900242457EFB8B24247815D688C526CD44D00C26A9DBCB02B5C4DA1F017B836C045C00060750ADE2E6249BABB5C6118FC133DE800AF2E6DC7107240CAAE62CB7A7C0C3100005DD089688777BB4394479CD47A0594A9</vt:lpwstr>
  </property>
  <property fmtid="{D5CDD505-2E9C-101B-9397-08002B2CF9AE}" pid="3" name="_dlc_DocIdItemGuid">
    <vt:lpwstr>afa71a10-05c0-49c8-aa64-aeed8a010e14</vt:lpwstr>
  </property>
  <property fmtid="{D5CDD505-2E9C-101B-9397-08002B2CF9AE}" pid="4" name="Taksonomi">
    <vt:lpwstr/>
  </property>
</Properties>
</file>